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U30" i="2"/>
  <c r="Q30" i="2"/>
  <c r="S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U28" i="2"/>
  <c r="Q28" i="2"/>
  <c r="S28" i="2" s="1"/>
  <c r="O28" i="2"/>
  <c r="R31" i="2"/>
  <c r="T31" i="2" s="1"/>
  <c r="P31" i="2"/>
  <c r="AI31" i="2"/>
  <c r="U31" i="2"/>
  <c r="Q31" i="2"/>
  <c r="S31" i="2" s="1"/>
  <c r="O31" i="2"/>
  <c r="U36" i="2"/>
  <c r="Q36" i="2"/>
  <c r="S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U24" i="2"/>
  <c r="Q24" i="2"/>
  <c r="S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U33" i="2"/>
  <c r="Q33" i="2"/>
  <c r="S33" i="2" s="1"/>
  <c r="R37" i="2"/>
  <c r="T37" i="2" s="1"/>
  <c r="P37" i="2"/>
  <c r="O37" i="2"/>
  <c r="U37" i="2"/>
  <c r="Q37" i="2"/>
  <c r="S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AB36" i="2"/>
  <c r="AI36" i="2" s="1"/>
  <c r="X36" i="2"/>
  <c r="Z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AB31" i="2"/>
  <c r="X31" i="2"/>
  <c r="Z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<sst xmlns="http://schemas.openxmlformats.org/spreadsheetml/2006/main" count="99" uniqueCount="67">
  <si>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</si>
  <si>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</si>
  <si>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</si>
  <si>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</si>
  <si>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</si>
  <si>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</si>
  <si>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</si>
  <si>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</si>
  <si>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</si>
  <si>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</si>
  <si>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</si>
  <si>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</si>
  <si>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</si>
  <si>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</si>
  <si>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</si>
  <si>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</si>
  <si>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</si>
  <si>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</si>
  <si>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</si>
  <si>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</si>
  <si>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</si>
  <si>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</si>
  <si>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</si>
  <si>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</si>
  <si>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</si>
  <si>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</si>
  <si>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</si>
  <si>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</si>
  <si>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</si>
  <si>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</si>
  <si>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</si>
  <si>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</si>
  <si>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</si>
  <si>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</si>
  <si>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</si>
  <si>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</si>
  <si>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</si>
  <si>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</si>
  <si>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</si>
  <si>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</si>
  <si>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</si>
  <si>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</si>
  <si>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</si>
  <si>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</si>
  <si>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</si>
  <si>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</si>
  <si>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</si>
  <si>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</si>
  <si>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</si>
  <si>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</si>
  <si>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</si>
  <si>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</si>
  <si>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</si>
  <si>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</si>
  <si>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</si>
  <si>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</si>
  <si>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ІНОЗЕМНА МОВА (за професійним спрямуванням) (нім)</t>
  </si>
  <si>
    <t>Лещінська А.В.</t>
  </si>
  <si>
    <t>Ципіна Д.С.</t>
  </si>
  <si>
    <t>Лукашова Л.В.</t>
  </si>
  <si>
    <t>Правове регулювання економіки</t>
  </si>
  <si>
    <t>29.05.2021</t>
  </si>
  <si>
    <t>02.06.2021</t>
  </si>
  <si>
    <t>20.2.0053</t>
  </si>
  <si>
    <t>6.05.081.010.20.1</t>
  </si>
  <si>
    <t>ЕКЗАМЕН</t>
  </si>
  <si>
    <t>Антоненко В.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</si>
</sst>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B22" sqref="B22:C22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09" t="s">
        <v>1</v>
      </c>
      <c r="D1" s="109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10" t="s">
        <v>52</v>
      </c>
      <c r="D2" s="110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09" t="s">
        <v>37</v>
      </c>
      <c r="D3" s="109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09">
        <v>2</v>
      </c>
      <c r="D4" s="109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13" t="s">
        <v>56</v>
      </c>
      <c r="D6" s="113"/>
      <c r="E6" s="113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13" t="s">
        <v>57</v>
      </c>
      <c r="D7" s="113"/>
      <c r="E7" s="113"/>
      <c r="F7" s="66"/>
      <c r="G7" s="66"/>
      <c r="H7" s="66"/>
      <c r="I7" s="66"/>
      <c r="J7" s="66"/>
      <c r="K7" s="66"/>
      <c r="L7" s="111"/>
      <c r="M7" s="112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13" t="s">
        <v>58</v>
      </c>
      <c r="D8" s="113"/>
      <c r="E8" s="113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14" t="s">
        <v>59</v>
      </c>
      <c r="D9" s="114"/>
      <c r="E9" s="114"/>
      <c r="F9" s="73"/>
      <c r="G9" s="66"/>
      <c r="H9" s="66"/>
      <c r="I9" s="66"/>
      <c r="J9" s="66"/>
      <c r="K9" s="66"/>
      <c r="L9" s="104" t="str">
        <f>IF(C7=C8,C9,CONCATENATE(C8,IF(C9="","",", "),C9))</f>
        <v>Ципіна Д.С., Лукашова Л.В.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10" t="s">
        <v>43</v>
      </c>
      <c r="D10" s="110"/>
      <c r="E10" s="110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13" t="s">
        <v>60</v>
      </c>
      <c r="D11" s="113"/>
      <c r="E11" s="113"/>
      <c r="F11" s="71"/>
      <c r="G11" s="113" t="s">
        <v>45</v>
      </c>
      <c r="H11" s="113"/>
      <c r="I11" s="70"/>
      <c r="J11" s="113" t="s">
        <v>46</v>
      </c>
      <c r="K11" s="113"/>
      <c r="L11" s="111"/>
      <c r="M11" s="112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19" t="s">
        <v>61</v>
      </c>
      <c r="D12" s="119"/>
      <c r="E12" s="119"/>
      <c r="F12" s="105"/>
      <c r="G12" s="115" t="s">
        <v>61</v>
      </c>
      <c r="H12" s="116"/>
      <c r="I12" s="76"/>
      <c r="J12" s="117"/>
      <c r="K12" s="118"/>
      <c r="L12" s="111"/>
      <c r="M12" s="112"/>
      <c r="AJ12" s="44"/>
      <c r="AK12" s="44"/>
      <c r="AL12" s="44"/>
    </row>
    <row r="13" spans="1:44" ht="25.5" x14ac:dyDescent="0.2">
      <c r="A13" s="25"/>
      <c r="B13" s="26" t="s">
        <v>35</v>
      </c>
      <c r="C13" s="119" t="s">
        <v>62</v>
      </c>
      <c r="D13" s="119"/>
      <c r="E13" s="119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13" t="s">
        <v>63</v>
      </c>
      <c r="D14" s="113"/>
      <c r="E14" s="113"/>
      <c r="F14" s="66"/>
      <c r="G14" s="63"/>
      <c r="H14" s="63"/>
      <c r="I14" s="63"/>
      <c r="J14" s="63"/>
      <c r="K14" s="63"/>
      <c r="AJ14" s="44"/>
      <c r="AK14" s="44"/>
      <c r="AL14" s="44"/>
      <c r="AN14" s="111"/>
      <c r="AO14" s="112"/>
      <c r="AR14" s="31"/>
    </row>
    <row r="15" spans="1:44" x14ac:dyDescent="0.2">
      <c r="A15" s="25"/>
      <c r="B15" s="28" t="s">
        <v>12</v>
      </c>
      <c r="C15" s="120">
        <v>1</v>
      </c>
      <c r="D15" s="120"/>
      <c r="E15" s="120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11"/>
      <c r="AO15" s="112"/>
      <c r="AR15" s="31"/>
    </row>
    <row r="16" spans="1:44" ht="17.25" customHeight="1" x14ac:dyDescent="0.2">
      <c r="A16" s="25"/>
      <c r="B16" s="26" t="s">
        <v>14</v>
      </c>
      <c r="C16" s="120" t="s">
        <v>64</v>
      </c>
      <c r="D16" s="120"/>
      <c r="E16" s="120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22" t="s">
        <v>31</v>
      </c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/>
      <c r="D18" s="63"/>
      <c r="E18" s="27"/>
      <c r="F18" s="27"/>
      <c r="G18" s="27"/>
      <c r="H18" s="27"/>
      <c r="I18" s="27"/>
      <c r="J18" s="27"/>
      <c r="K18" s="27"/>
      <c r="L18" s="64" t="str">
        <f>C14</f>
        <v>20.2.0053</v>
      </c>
      <c r="M18" s="65" t="str">
        <f>IF(C14&gt;=10,IF(C14&gt;=100,(CONCATENATE("20.",2,".","0",C14)),(CONCATENATE("20.",2,".","00",C14))),(CONCATENATE("20.",2,".","000",C14)))</f>
        <v>20.2.020.2.0053</v>
      </c>
      <c r="Q18" s="128" t="str">
        <f>IF(C14&gt;=10,IF(C14&gt;=100,(CONCATENATE("20.",2,".","1",C14)),(CONCATENATE("20.",2,".","10",C14))),(CONCATENATE("20.",2,".","100",C14)))</f>
        <v>20.2.120.2.0053</v>
      </c>
      <c r="R18" s="128"/>
      <c r="S18" s="128"/>
      <c r="T18" s="128"/>
      <c r="U18" s="128"/>
      <c r="V18" s="128"/>
      <c r="W18" s="128"/>
      <c r="X18" s="128" t="str">
        <f>IF(C14&gt;=10,IF(C14&gt;=100,(CONCATENATE("20.",2,".","2",C14)),(CONCATENATE("20.",2,".","20",C14))),(CONCATENATE("20.",2,".","200",C14)))</f>
        <v>20.2.220.2.0053</v>
      </c>
      <c r="Y18" s="128"/>
      <c r="Z18" s="128"/>
      <c r="AA18" s="128"/>
      <c r="AB18" s="128"/>
      <c r="AC18" s="128"/>
      <c r="AD18" s="128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33" t="s">
        <v>47</v>
      </c>
      <c r="E19" s="134"/>
      <c r="F19" s="97"/>
      <c r="G19" s="130" t="s">
        <v>45</v>
      </c>
      <c r="H19" s="130"/>
      <c r="I19" s="97"/>
      <c r="J19" s="131" t="s">
        <v>46</v>
      </c>
      <c r="K19" s="132"/>
      <c r="Q19" s="121" t="str">
        <f>G12</f>
        <v>29.05.2021</v>
      </c>
      <c r="R19" s="121"/>
      <c r="S19" s="121"/>
      <c r="T19" s="121"/>
      <c r="U19" s="121"/>
      <c r="V19" s="121"/>
      <c r="W19" s="121"/>
      <c r="X19" s="121">
        <f>J12</f>
        <v>0</v>
      </c>
      <c r="Y19" s="121"/>
      <c r="Z19" s="121"/>
      <c r="AA19" s="121"/>
      <c r="AB19" s="121"/>
      <c r="AC19" s="121"/>
      <c r="AD19" s="121"/>
      <c r="AE19" s="77"/>
      <c r="AF19" s="77"/>
      <c r="AG19" s="77"/>
      <c r="AH19" s="77"/>
      <c r="AI19" s="77"/>
    </row>
    <row r="20" spans="1:43" ht="42.75" customHeight="1" x14ac:dyDescent="0.2">
      <c r="A20" s="123" t="s">
        <v>18</v>
      </c>
      <c r="B20" s="123" t="s">
        <v>19</v>
      </c>
      <c r="C20" s="123" t="s">
        <v>20</v>
      </c>
      <c r="D20" s="80" t="s">
        <v>40</v>
      </c>
      <c r="E20" s="125" t="s">
        <v>21</v>
      </c>
      <c r="F20" s="72"/>
      <c r="G20" s="46" t="s">
        <v>40</v>
      </c>
      <c r="H20" s="127" t="s">
        <v>38</v>
      </c>
      <c r="I20" s="72"/>
      <c r="J20" s="93" t="s">
        <v>40</v>
      </c>
      <c r="K20" s="129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4"/>
      <c r="B21" s="124"/>
      <c r="C21" s="124"/>
      <c r="D21" s="45" t="s">
        <v>22</v>
      </c>
      <c r="E21" s="126"/>
      <c r="F21" s="72" t="s">
        <v>50</v>
      </c>
      <c r="G21" s="46" t="s">
        <v>22</v>
      </c>
      <c r="H21" s="127"/>
      <c r="I21" s="72" t="s">
        <v>50</v>
      </c>
      <c r="J21" s="94" t="s">
        <v>22</v>
      </c>
      <c r="K21" s="127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6050810102002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/>
      <c r="C23" s="41"/>
      <c r="D23" s="68"/>
      <c r="E23" s="107"/>
      <c r="F23" s="98"/>
      <c r="G23" s="53"/>
      <c r="H23" s="53"/>
      <c r="I23" s="53"/>
      <c r="J23" s="95"/>
      <c r="K23" s="53"/>
      <c r="L23" s="53" t="str">
        <f t="shared" ref="L23:L54" si="7">IF(B23="","",IF(D23&lt;$L$16,0,1))</f>
        <v/>
      </c>
      <c r="M23" s="53" t="str">
        <f t="shared" ref="M23:M54" si="8">IF(B23="","",IF($C$17="Екзамен",IF(E23&lt;25,0,1),""))</f>
        <v/>
      </c>
      <c r="N23" s="53" t="str">
        <f t="shared" ref="N23:N54" si="9">IF(B23="","",IF(L23=0,D23,IF(M23&lt;&gt;0,(D23+E23),IF((D23+E23)&gt;59,59,(D23+E23)))))</f>
        <v/>
      </c>
      <c r="O23" s="53" t="str">
        <f t="shared" si="0"/>
        <v/>
      </c>
      <c r="P23" s="79" t="str">
        <f t="shared" si="1"/>
        <v/>
      </c>
      <c r="Q23" s="77" t="str">
        <f t="shared" ref="Q23:Q54" si="10">IF(N23&lt;60,IF(G23="",D23,G23),"")</f>
        <v/>
      </c>
      <c r="R23" s="77" t="str">
        <f t="shared" ref="R23:R54" si="11">IF($C$17="Екзамен",IF(N23&lt;60,H23,""),"")</f>
        <v/>
      </c>
      <c r="S23" s="53" t="str">
        <f t="shared" ref="S23:S54" si="12">IF(B23="","",IF(Q23&lt;$L$16,0,1))</f>
        <v/>
      </c>
      <c r="T23" s="53" t="str">
        <f t="shared" ref="T23:T54" si="13">IF(B23="","",IF($C$17="Екзамен",IF(R23&lt;25,0,1),""))</f>
        <v/>
      </c>
      <c r="U23" s="53" t="str">
        <f t="shared" ref="U23:U54" si="14">IF(N23&lt;60,IF(S23=0,Q23,IF(T23&lt;&gt;0,(Q23+R23),IF((Q23+R23)&gt;59,59,(Q23+R23)))),"")</f>
        <v/>
      </c>
      <c r="V23" s="53" t="str">
        <f t="shared" si="2"/>
        <v/>
      </c>
      <c r="W23" s="53" t="str">
        <f t="shared" si="3"/>
        <v/>
      </c>
      <c r="X23" s="77" t="str">
        <f t="shared" si="4"/>
        <v/>
      </c>
      <c r="Y23" s="77" t="str">
        <f t="shared" ref="Y23:Y54" si="15">IF($C$17="Екзамен",IF(U23&lt;60,K23,""),"")</f>
        <v/>
      </c>
      <c r="Z23" s="53" t="str">
        <f t="shared" ref="Z23:Z54" si="16">IF(B23="","",IF(X23&lt;$L$16,0,1))</f>
        <v/>
      </c>
      <c r="AA23" s="53" t="str">
        <f t="shared" ref="AA23:AA54" si="17">IF(B23="","",IF($C$17="Екзамен",IF(Y23&lt;25,0,1),""))</f>
        <v/>
      </c>
      <c r="AB23" s="53" t="str">
        <f t="shared" ref="AB23:AB54" si="18">IF(U23&lt;60,IF(Z23=0,X23,IF(AA23&lt;&gt;0,(X23+Y23),IF((X23+Y23)&gt;59,59,(X23+Y23)))),"")</f>
        <v/>
      </c>
      <c r="AC23" s="53" t="str">
        <f t="shared" si="5"/>
        <v/>
      </c>
      <c r="AD23" s="53" t="str">
        <f t="shared" si="6"/>
        <v/>
      </c>
      <c r="AE23" s="77">
        <f t="shared" ref="AE23:AE54" si="19">IF(F23&lt;&gt;"",IF(N23&gt;59,AE22,(AE22+1))-1,IF(N23&gt;59,AE22,(AE22+1)))</f>
        <v>1</v>
      </c>
      <c r="AF23" s="69" t="str">
        <f t="shared" ref="AF23:AF54" si="20">IF(AE23=AE22,"",AE23)</f>
        <v/>
      </c>
      <c r="AG23" s="77">
        <f t="shared" ref="AG23:AG54" si="21">IF(I23&lt;&gt;"",(IF(U23&gt;59,AG22,(AG22+1))-1),IF(U23&gt;59,AG22,(AG22+1)))</f>
        <v>1</v>
      </c>
      <c r="AH23" s="69" t="str">
        <f t="shared" ref="AH23:AH54" si="22">IF(AG23=AG22,"",AG23)</f>
        <v/>
      </c>
      <c r="AI23" s="4" t="str">
        <f t="shared" ref="AI23:AI54" si="23">IF(N23&gt;59,N23,IF(U23&gt;59,U23,AB23))</f>
        <v/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/>
      <c r="C24" s="41"/>
      <c r="D24" s="68"/>
      <c r="E24" s="107"/>
      <c r="F24" s="98"/>
      <c r="G24" s="53"/>
      <c r="H24" s="53"/>
      <c r="I24" s="53"/>
      <c r="J24" s="95"/>
      <c r="K24" s="53"/>
      <c r="L24" s="53" t="str">
        <f t="shared" si="7"/>
        <v/>
      </c>
      <c r="M24" s="53" t="str">
        <f t="shared" si="8"/>
        <v/>
      </c>
      <c r="N24" s="53" t="str">
        <f t="shared" si="9"/>
        <v/>
      </c>
      <c r="O24" s="53" t="str">
        <f t="shared" si="0"/>
        <v/>
      </c>
      <c r="P24" s="79" t="str">
        <f t="shared" si="1"/>
        <v/>
      </c>
      <c r="Q24" s="77" t="str">
        <f t="shared" si="10"/>
        <v/>
      </c>
      <c r="R24" s="77" t="str">
        <f t="shared" si="11"/>
        <v/>
      </c>
      <c r="S24" s="53" t="str">
        <f t="shared" si="12"/>
        <v/>
      </c>
      <c r="T24" s="53" t="str">
        <f t="shared" si="13"/>
        <v/>
      </c>
      <c r="U24" s="53" t="str">
        <f t="shared" si="14"/>
        <v/>
      </c>
      <c r="V24" s="53" t="str">
        <f t="shared" si="2"/>
        <v/>
      </c>
      <c r="W24" s="53" t="str">
        <f t="shared" si="3"/>
        <v/>
      </c>
      <c r="X24" s="77" t="str">
        <f t="shared" si="4"/>
        <v/>
      </c>
      <c r="Y24" s="77" t="str">
        <f t="shared" si="15"/>
        <v/>
      </c>
      <c r="Z24" s="53" t="str">
        <f t="shared" si="16"/>
        <v/>
      </c>
      <c r="AA24" s="53" t="str">
        <f t="shared" si="17"/>
        <v/>
      </c>
      <c r="AB24" s="53" t="str">
        <f t="shared" si="18"/>
        <v/>
      </c>
      <c r="AC24" s="53" t="str">
        <f t="shared" si="5"/>
        <v/>
      </c>
      <c r="AD24" s="53" t="str">
        <f t="shared" si="6"/>
        <v/>
      </c>
      <c r="AE24" s="77">
        <f t="shared" si="19"/>
        <v>1</v>
      </c>
      <c r="AF24" s="69" t="str">
        <f t="shared" si="20"/>
        <v/>
      </c>
      <c r="AG24" s="77">
        <f t="shared" si="21"/>
        <v>1</v>
      </c>
      <c r="AH24" s="69" t="str">
        <f t="shared" si="22"/>
        <v/>
      </c>
      <c r="AI24" s="4" t="str">
        <f t="shared" si="23"/>
        <v/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/>
      <c r="C25" s="41"/>
      <c r="D25" s="68"/>
      <c r="E25" s="107"/>
      <c r="F25" s="98"/>
      <c r="G25" s="53"/>
      <c r="H25" s="53"/>
      <c r="I25" s="53"/>
      <c r="J25" s="95"/>
      <c r="K25" s="53"/>
      <c r="L25" s="53" t="str">
        <f t="shared" si="7"/>
        <v/>
      </c>
      <c r="M25" s="53" t="str">
        <f t="shared" si="8"/>
        <v/>
      </c>
      <c r="N25" s="53" t="str">
        <f t="shared" si="9"/>
        <v/>
      </c>
      <c r="O25" s="53" t="str">
        <f t="shared" si="0"/>
        <v/>
      </c>
      <c r="P25" s="79" t="str">
        <f t="shared" si="1"/>
        <v/>
      </c>
      <c r="Q25" s="77" t="str">
        <f t="shared" si="10"/>
        <v/>
      </c>
      <c r="R25" s="77" t="str">
        <f t="shared" si="11"/>
        <v/>
      </c>
      <c r="S25" s="53" t="str">
        <f t="shared" si="12"/>
        <v/>
      </c>
      <c r="T25" s="53" t="str">
        <f t="shared" si="13"/>
        <v/>
      </c>
      <c r="U25" s="53" t="str">
        <f t="shared" si="14"/>
        <v/>
      </c>
      <c r="V25" s="53" t="str">
        <f t="shared" si="2"/>
        <v/>
      </c>
      <c r="W25" s="53" t="str">
        <f t="shared" si="3"/>
        <v/>
      </c>
      <c r="X25" s="77" t="str">
        <f t="shared" si="4"/>
        <v/>
      </c>
      <c r="Y25" s="77" t="str">
        <f t="shared" si="15"/>
        <v/>
      </c>
      <c r="Z25" s="53" t="str">
        <f t="shared" si="16"/>
        <v/>
      </c>
      <c r="AA25" s="53" t="str">
        <f t="shared" si="17"/>
        <v/>
      </c>
      <c r="AB25" s="53" t="str">
        <f t="shared" si="18"/>
        <v/>
      </c>
      <c r="AC25" s="53" t="str">
        <f t="shared" si="5"/>
        <v/>
      </c>
      <c r="AD25" s="53" t="str">
        <f t="shared" si="6"/>
        <v/>
      </c>
      <c r="AE25" s="77">
        <f t="shared" si="19"/>
        <v>1</v>
      </c>
      <c r="AF25" s="69" t="str">
        <f t="shared" si="20"/>
        <v/>
      </c>
      <c r="AG25" s="77">
        <f t="shared" si="21"/>
        <v>1</v>
      </c>
      <c r="AH25" s="69" t="str">
        <f t="shared" si="22"/>
        <v/>
      </c>
      <c r="AI25" s="4" t="str">
        <f t="shared" si="23"/>
        <v/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/>
      <c r="C26" s="41"/>
      <c r="D26" s="68"/>
      <c r="E26" s="107"/>
      <c r="F26" s="98"/>
      <c r="G26" s="53"/>
      <c r="H26" s="53"/>
      <c r="I26" s="53"/>
      <c r="J26" s="95"/>
      <c r="K26" s="53"/>
      <c r="L26" s="53" t="str">
        <f t="shared" si="7"/>
        <v/>
      </c>
      <c r="M26" s="53" t="str">
        <f t="shared" si="8"/>
        <v/>
      </c>
      <c r="N26" s="53" t="str">
        <f t="shared" si="9"/>
        <v/>
      </c>
      <c r="O26" s="53" t="str">
        <f t="shared" si="0"/>
        <v/>
      </c>
      <c r="P26" s="79" t="str">
        <f t="shared" si="1"/>
        <v/>
      </c>
      <c r="Q26" s="77" t="str">
        <f t="shared" si="10"/>
        <v/>
      </c>
      <c r="R26" s="77" t="str">
        <f t="shared" si="11"/>
        <v/>
      </c>
      <c r="S26" s="53" t="str">
        <f t="shared" si="12"/>
        <v/>
      </c>
      <c r="T26" s="53" t="str">
        <f t="shared" si="13"/>
        <v/>
      </c>
      <c r="U26" s="53" t="str">
        <f t="shared" si="14"/>
        <v/>
      </c>
      <c r="V26" s="53" t="str">
        <f t="shared" si="2"/>
        <v/>
      </c>
      <c r="W26" s="53" t="str">
        <f t="shared" si="3"/>
        <v/>
      </c>
      <c r="X26" s="77" t="str">
        <f>IF(U26&lt;60,IF(J26="",MAX(G26,D26),J26),"")</f>
        <v/>
      </c>
      <c r="Y26" s="77" t="str">
        <f t="shared" si="15"/>
        <v/>
      </c>
      <c r="Z26" s="53" t="str">
        <f t="shared" si="16"/>
        <v/>
      </c>
      <c r="AA26" s="53" t="str">
        <f t="shared" si="17"/>
        <v/>
      </c>
      <c r="AB26" s="53" t="str">
        <f t="shared" si="18"/>
        <v/>
      </c>
      <c r="AC26" s="53" t="str">
        <f t="shared" si="5"/>
        <v/>
      </c>
      <c r="AD26" s="53" t="str">
        <f t="shared" si="6"/>
        <v/>
      </c>
      <c r="AE26" s="77">
        <f t="shared" si="19"/>
        <v>1</v>
      </c>
      <c r="AF26" s="69" t="str">
        <f t="shared" si="20"/>
        <v/>
      </c>
      <c r="AG26" s="77">
        <f t="shared" si="21"/>
        <v>1</v>
      </c>
      <c r="AH26" s="69" t="str">
        <f t="shared" si="22"/>
        <v/>
      </c>
      <c r="AI26" s="4" t="str">
        <f t="shared" si="23"/>
        <v/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/>
      <c r="C27" s="41"/>
      <c r="D27" s="68"/>
      <c r="E27" s="107"/>
      <c r="F27" s="98"/>
      <c r="G27" s="53"/>
      <c r="H27" s="53"/>
      <c r="I27" s="53"/>
      <c r="J27" s="95"/>
      <c r="K27" s="53"/>
      <c r="L27" s="53" t="str">
        <f t="shared" si="7"/>
        <v/>
      </c>
      <c r="M27" s="53" t="str">
        <f t="shared" si="8"/>
        <v/>
      </c>
      <c r="N27" s="53" t="str">
        <f t="shared" si="9"/>
        <v/>
      </c>
      <c r="O27" s="53" t="str">
        <f t="shared" si="0"/>
        <v/>
      </c>
      <c r="P27" s="79" t="str">
        <f t="shared" si="1"/>
        <v/>
      </c>
      <c r="Q27" s="77" t="str">
        <f t="shared" si="10"/>
        <v/>
      </c>
      <c r="R27" s="77" t="str">
        <f t="shared" si="11"/>
        <v/>
      </c>
      <c r="S27" s="53" t="str">
        <f t="shared" si="12"/>
        <v/>
      </c>
      <c r="T27" s="53" t="str">
        <f t="shared" si="13"/>
        <v/>
      </c>
      <c r="U27" s="53" t="str">
        <f t="shared" si="14"/>
        <v/>
      </c>
      <c r="V27" s="53" t="str">
        <f t="shared" si="2"/>
        <v/>
      </c>
      <c r="W27" s="53" t="str">
        <f t="shared" si="3"/>
        <v/>
      </c>
      <c r="X27" s="77" t="str">
        <f t="shared" ref="X27:X54" si="24">IF(U27&lt;60,IF(J27="",MAX(G27,D27),J27),"")</f>
        <v/>
      </c>
      <c r="Y27" s="77" t="str">
        <f t="shared" si="15"/>
        <v/>
      </c>
      <c r="Z27" s="53" t="str">
        <f t="shared" si="16"/>
        <v/>
      </c>
      <c r="AA27" s="53" t="str">
        <f t="shared" si="17"/>
        <v/>
      </c>
      <c r="AB27" s="53" t="str">
        <f t="shared" si="18"/>
        <v/>
      </c>
      <c r="AC27" s="53" t="str">
        <f t="shared" si="5"/>
        <v/>
      </c>
      <c r="AD27" s="53" t="str">
        <f t="shared" si="6"/>
        <v/>
      </c>
      <c r="AE27" s="77">
        <f t="shared" si="19"/>
        <v>1</v>
      </c>
      <c r="AF27" s="69" t="str">
        <f t="shared" si="20"/>
        <v/>
      </c>
      <c r="AG27" s="77">
        <f t="shared" si="21"/>
        <v>1</v>
      </c>
      <c r="AH27" s="69" t="str">
        <f t="shared" si="22"/>
        <v/>
      </c>
      <c r="AI27" s="4" t="str">
        <f t="shared" si="23"/>
        <v/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/>
      <c r="C28" s="41"/>
      <c r="D28" s="68"/>
      <c r="E28" s="107"/>
      <c r="F28" s="98"/>
      <c r="G28" s="53"/>
      <c r="H28" s="53"/>
      <c r="I28" s="53"/>
      <c r="J28" s="95"/>
      <c r="K28" s="53"/>
      <c r="L28" s="53" t="str">
        <f t="shared" si="7"/>
        <v/>
      </c>
      <c r="M28" s="53" t="str">
        <f t="shared" si="8"/>
        <v/>
      </c>
      <c r="N28" s="53" t="str">
        <f t="shared" si="9"/>
        <v/>
      </c>
      <c r="O28" s="53" t="str">
        <f t="shared" si="0"/>
        <v/>
      </c>
      <c r="P28" s="79" t="str">
        <f t="shared" si="1"/>
        <v/>
      </c>
      <c r="Q28" s="77" t="str">
        <f t="shared" si="10"/>
        <v/>
      </c>
      <c r="R28" s="77" t="str">
        <f t="shared" si="11"/>
        <v/>
      </c>
      <c r="S28" s="53" t="str">
        <f t="shared" si="12"/>
        <v/>
      </c>
      <c r="T28" s="53" t="str">
        <f t="shared" si="13"/>
        <v/>
      </c>
      <c r="U28" s="53" t="str">
        <f t="shared" si="14"/>
        <v/>
      </c>
      <c r="V28" s="53" t="str">
        <f t="shared" si="2"/>
        <v/>
      </c>
      <c r="W28" s="53" t="str">
        <f t="shared" si="3"/>
        <v/>
      </c>
      <c r="X28" s="77" t="str">
        <f t="shared" si="24"/>
        <v/>
      </c>
      <c r="Y28" s="77" t="str">
        <f t="shared" si="15"/>
        <v/>
      </c>
      <c r="Z28" s="53" t="str">
        <f t="shared" si="16"/>
        <v/>
      </c>
      <c r="AA28" s="53" t="str">
        <f t="shared" si="17"/>
        <v/>
      </c>
      <c r="AB28" s="53" t="str">
        <f t="shared" si="18"/>
        <v/>
      </c>
      <c r="AC28" s="53" t="str">
        <f t="shared" si="5"/>
        <v/>
      </c>
      <c r="AD28" s="53" t="str">
        <f t="shared" si="6"/>
        <v/>
      </c>
      <c r="AE28" s="77">
        <f t="shared" si="19"/>
        <v>1</v>
      </c>
      <c r="AF28" s="69" t="str">
        <f t="shared" si="20"/>
        <v/>
      </c>
      <c r="AG28" s="77">
        <f t="shared" si="21"/>
        <v>1</v>
      </c>
      <c r="AH28" s="69" t="str">
        <f t="shared" si="22"/>
        <v/>
      </c>
      <c r="AI28" s="4" t="str">
        <f t="shared" si="23"/>
        <v/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/>
      <c r="C29" s="41"/>
      <c r="D29" s="68"/>
      <c r="E29" s="107"/>
      <c r="F29" s="98"/>
      <c r="G29" s="53"/>
      <c r="H29" s="53"/>
      <c r="I29" s="53"/>
      <c r="J29" s="95"/>
      <c r="K29" s="53"/>
      <c r="L29" s="53" t="str">
        <f t="shared" si="7"/>
        <v/>
      </c>
      <c r="M29" s="53" t="str">
        <f t="shared" si="8"/>
        <v/>
      </c>
      <c r="N29" s="53" t="str">
        <f t="shared" si="9"/>
        <v/>
      </c>
      <c r="O29" s="53" t="str">
        <f t="shared" si="0"/>
        <v/>
      </c>
      <c r="P29" s="79" t="str">
        <f t="shared" si="1"/>
        <v/>
      </c>
      <c r="Q29" s="77" t="str">
        <f t="shared" si="10"/>
        <v/>
      </c>
      <c r="R29" s="77" t="str">
        <f t="shared" si="11"/>
        <v/>
      </c>
      <c r="S29" s="53" t="str">
        <f t="shared" si="12"/>
        <v/>
      </c>
      <c r="T29" s="53" t="str">
        <f t="shared" si="13"/>
        <v/>
      </c>
      <c r="U29" s="53" t="str">
        <f t="shared" si="14"/>
        <v/>
      </c>
      <c r="V29" s="53" t="str">
        <f t="shared" si="2"/>
        <v/>
      </c>
      <c r="W29" s="53" t="str">
        <f t="shared" si="3"/>
        <v/>
      </c>
      <c r="X29" s="77" t="str">
        <f t="shared" si="24"/>
        <v/>
      </c>
      <c r="Y29" s="77" t="str">
        <f t="shared" si="15"/>
        <v/>
      </c>
      <c r="Z29" s="53" t="str">
        <f t="shared" si="16"/>
        <v/>
      </c>
      <c r="AA29" s="53" t="str">
        <f t="shared" si="17"/>
        <v/>
      </c>
      <c r="AB29" s="53" t="str">
        <f t="shared" si="18"/>
        <v/>
      </c>
      <c r="AC29" s="53" t="str">
        <f t="shared" si="5"/>
        <v/>
      </c>
      <c r="AD29" s="53" t="str">
        <f t="shared" si="6"/>
        <v/>
      </c>
      <c r="AE29" s="77">
        <f t="shared" si="19"/>
        <v>1</v>
      </c>
      <c r="AF29" s="69" t="str">
        <f t="shared" si="20"/>
        <v/>
      </c>
      <c r="AG29" s="77">
        <f t="shared" si="21"/>
        <v>1</v>
      </c>
      <c r="AH29" s="69" t="str">
        <f t="shared" si="22"/>
        <v/>
      </c>
      <c r="AI29" s="4" t="str">
        <f t="shared" si="23"/>
        <v/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/>
      <c r="C30" s="41"/>
      <c r="D30" s="68"/>
      <c r="E30" s="107"/>
      <c r="F30" s="98"/>
      <c r="G30" s="53"/>
      <c r="H30" s="53"/>
      <c r="I30" s="53"/>
      <c r="J30" s="95"/>
      <c r="K30" s="53"/>
      <c r="L30" s="53" t="str">
        <f t="shared" si="7"/>
        <v/>
      </c>
      <c r="M30" s="53" t="str">
        <f t="shared" si="8"/>
        <v/>
      </c>
      <c r="N30" s="53" t="str">
        <f t="shared" si="9"/>
        <v/>
      </c>
      <c r="O30" s="53" t="str">
        <f t="shared" si="0"/>
        <v/>
      </c>
      <c r="P30" s="79" t="str">
        <f t="shared" si="1"/>
        <v/>
      </c>
      <c r="Q30" s="77" t="str">
        <f t="shared" si="10"/>
        <v/>
      </c>
      <c r="R30" s="77" t="str">
        <f t="shared" si="11"/>
        <v/>
      </c>
      <c r="S30" s="53" t="str">
        <f t="shared" si="12"/>
        <v/>
      </c>
      <c r="T30" s="53" t="str">
        <f t="shared" si="13"/>
        <v/>
      </c>
      <c r="U30" s="53" t="str">
        <f t="shared" si="14"/>
        <v/>
      </c>
      <c r="V30" s="53" t="str">
        <f t="shared" si="2"/>
        <v/>
      </c>
      <c r="W30" s="53" t="str">
        <f t="shared" si="3"/>
        <v/>
      </c>
      <c r="X30" s="77" t="str">
        <f t="shared" si="24"/>
        <v/>
      </c>
      <c r="Y30" s="77" t="str">
        <f t="shared" si="15"/>
        <v/>
      </c>
      <c r="Z30" s="53" t="str">
        <f t="shared" si="16"/>
        <v/>
      </c>
      <c r="AA30" s="53" t="str">
        <f t="shared" si="17"/>
        <v/>
      </c>
      <c r="AB30" s="53" t="str">
        <f t="shared" si="18"/>
        <v/>
      </c>
      <c r="AC30" s="53" t="str">
        <f t="shared" si="5"/>
        <v/>
      </c>
      <c r="AD30" s="53" t="str">
        <f t="shared" si="6"/>
        <v/>
      </c>
      <c r="AE30" s="77">
        <f t="shared" si="19"/>
        <v>1</v>
      </c>
      <c r="AF30" s="69" t="str">
        <f t="shared" si="20"/>
        <v/>
      </c>
      <c r="AG30" s="77">
        <f t="shared" si="21"/>
        <v>1</v>
      </c>
      <c r="AH30" s="69" t="str">
        <f t="shared" si="22"/>
        <v/>
      </c>
      <c r="AI30" s="4" t="str">
        <f t="shared" si="23"/>
        <v/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/>
      <c r="C31" s="41"/>
      <c r="D31" s="68"/>
      <c r="E31" s="107"/>
      <c r="F31" s="98"/>
      <c r="G31" s="53"/>
      <c r="H31" s="53"/>
      <c r="I31" s="53"/>
      <c r="J31" s="95"/>
      <c r="K31" s="53"/>
      <c r="L31" s="53" t="str">
        <f t="shared" si="7"/>
        <v/>
      </c>
      <c r="M31" s="53" t="str">
        <f t="shared" si="8"/>
        <v/>
      </c>
      <c r="N31" s="53" t="str">
        <f t="shared" si="9"/>
        <v/>
      </c>
      <c r="O31" s="53" t="str">
        <f t="shared" si="0"/>
        <v/>
      </c>
      <c r="P31" s="79" t="str">
        <f t="shared" si="1"/>
        <v/>
      </c>
      <c r="Q31" s="77" t="str">
        <f t="shared" si="10"/>
        <v/>
      </c>
      <c r="R31" s="77" t="str">
        <f t="shared" si="11"/>
        <v/>
      </c>
      <c r="S31" s="53" t="str">
        <f t="shared" si="12"/>
        <v/>
      </c>
      <c r="T31" s="53" t="str">
        <f t="shared" si="13"/>
        <v/>
      </c>
      <c r="U31" s="53" t="str">
        <f t="shared" si="14"/>
        <v/>
      </c>
      <c r="V31" s="53" t="str">
        <f t="shared" si="2"/>
        <v/>
      </c>
      <c r="W31" s="53" t="str">
        <f t="shared" si="3"/>
        <v/>
      </c>
      <c r="X31" s="77" t="str">
        <f t="shared" si="24"/>
        <v/>
      </c>
      <c r="Y31" s="77" t="str">
        <f t="shared" si="15"/>
        <v/>
      </c>
      <c r="Z31" s="53" t="str">
        <f t="shared" si="16"/>
        <v/>
      </c>
      <c r="AA31" s="53" t="str">
        <f t="shared" si="17"/>
        <v/>
      </c>
      <c r="AB31" s="53" t="str">
        <f t="shared" si="18"/>
        <v/>
      </c>
      <c r="AC31" s="53" t="str">
        <f t="shared" si="5"/>
        <v/>
      </c>
      <c r="AD31" s="53" t="str">
        <f t="shared" si="6"/>
        <v/>
      </c>
      <c r="AE31" s="77">
        <f t="shared" si="19"/>
        <v>1</v>
      </c>
      <c r="AF31" s="69" t="str">
        <f t="shared" si="20"/>
        <v/>
      </c>
      <c r="AG31" s="77">
        <f t="shared" si="21"/>
        <v>1</v>
      </c>
      <c r="AH31" s="69" t="str">
        <f t="shared" si="22"/>
        <v/>
      </c>
      <c r="AI31" s="4" t="str">
        <f t="shared" si="23"/>
        <v/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/>
      <c r="C32" s="41"/>
      <c r="D32" s="68"/>
      <c r="E32" s="107"/>
      <c r="F32" s="98"/>
      <c r="G32" s="53"/>
      <c r="H32" s="53"/>
      <c r="I32" s="53"/>
      <c r="J32" s="95"/>
      <c r="K32" s="53"/>
      <c r="L32" s="53" t="str">
        <f t="shared" si="7"/>
        <v/>
      </c>
      <c r="M32" s="53" t="str">
        <f t="shared" si="8"/>
        <v/>
      </c>
      <c r="N32" s="53" t="str">
        <f t="shared" si="9"/>
        <v/>
      </c>
      <c r="O32" s="53" t="str">
        <f t="shared" si="0"/>
        <v/>
      </c>
      <c r="P32" s="79" t="str">
        <f t="shared" si="1"/>
        <v/>
      </c>
      <c r="Q32" s="77" t="str">
        <f t="shared" si="10"/>
        <v/>
      </c>
      <c r="R32" s="77" t="str">
        <f t="shared" si="11"/>
        <v/>
      </c>
      <c r="S32" s="53" t="str">
        <f t="shared" si="12"/>
        <v/>
      </c>
      <c r="T32" s="53" t="str">
        <f t="shared" si="13"/>
        <v/>
      </c>
      <c r="U32" s="53" t="str">
        <f t="shared" si="14"/>
        <v/>
      </c>
      <c r="V32" s="53" t="str">
        <f t="shared" si="2"/>
        <v/>
      </c>
      <c r="W32" s="53" t="str">
        <f t="shared" si="3"/>
        <v/>
      </c>
      <c r="X32" s="77" t="str">
        <f t="shared" si="24"/>
        <v/>
      </c>
      <c r="Y32" s="77" t="str">
        <f t="shared" si="15"/>
        <v/>
      </c>
      <c r="Z32" s="53" t="str">
        <f t="shared" si="16"/>
        <v/>
      </c>
      <c r="AA32" s="53" t="str">
        <f t="shared" si="17"/>
        <v/>
      </c>
      <c r="AB32" s="53" t="str">
        <f t="shared" si="18"/>
        <v/>
      </c>
      <c r="AC32" s="53" t="str">
        <f t="shared" si="5"/>
        <v/>
      </c>
      <c r="AD32" s="53" t="str">
        <f t="shared" si="6"/>
        <v/>
      </c>
      <c r="AE32" s="77">
        <f t="shared" si="19"/>
        <v>1</v>
      </c>
      <c r="AF32" s="69" t="str">
        <f t="shared" si="20"/>
        <v/>
      </c>
      <c r="AG32" s="77">
        <f t="shared" si="21"/>
        <v>1</v>
      </c>
      <c r="AH32" s="69" t="str">
        <f t="shared" si="22"/>
        <v/>
      </c>
      <c r="AI32" s="4" t="str">
        <f t="shared" si="23"/>
        <v/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/>
      <c r="C33" s="41"/>
      <c r="D33" s="68"/>
      <c r="E33" s="107"/>
      <c r="F33" s="98"/>
      <c r="G33" s="53"/>
      <c r="H33" s="53"/>
      <c r="I33" s="53"/>
      <c r="J33" s="95"/>
      <c r="K33" s="53"/>
      <c r="L33" s="53" t="str">
        <f t="shared" si="7"/>
        <v/>
      </c>
      <c r="M33" s="53" t="str">
        <f t="shared" si="8"/>
        <v/>
      </c>
      <c r="N33" s="53" t="str">
        <f t="shared" si="9"/>
        <v/>
      </c>
      <c r="O33" s="53" t="str">
        <f t="shared" si="0"/>
        <v/>
      </c>
      <c r="P33" s="79" t="str">
        <f t="shared" si="1"/>
        <v/>
      </c>
      <c r="Q33" s="77" t="str">
        <f t="shared" si="10"/>
        <v/>
      </c>
      <c r="R33" s="77" t="str">
        <f t="shared" si="11"/>
        <v/>
      </c>
      <c r="S33" s="53" t="str">
        <f t="shared" si="12"/>
        <v/>
      </c>
      <c r="T33" s="53" t="str">
        <f t="shared" si="13"/>
        <v/>
      </c>
      <c r="U33" s="53" t="str">
        <f t="shared" si="14"/>
        <v/>
      </c>
      <c r="V33" s="53" t="str">
        <f t="shared" si="2"/>
        <v/>
      </c>
      <c r="W33" s="53" t="str">
        <f t="shared" si="3"/>
        <v/>
      </c>
      <c r="X33" s="77" t="str">
        <f t="shared" si="24"/>
        <v/>
      </c>
      <c r="Y33" s="77" t="str">
        <f t="shared" si="15"/>
        <v/>
      </c>
      <c r="Z33" s="53" t="str">
        <f t="shared" si="16"/>
        <v/>
      </c>
      <c r="AA33" s="53" t="str">
        <f t="shared" si="17"/>
        <v/>
      </c>
      <c r="AB33" s="53" t="str">
        <f t="shared" si="18"/>
        <v/>
      </c>
      <c r="AC33" s="53" t="str">
        <f t="shared" si="5"/>
        <v/>
      </c>
      <c r="AD33" s="53" t="str">
        <f t="shared" si="6"/>
        <v/>
      </c>
      <c r="AE33" s="77">
        <f t="shared" si="19"/>
        <v>1</v>
      </c>
      <c r="AF33" s="69" t="str">
        <f t="shared" si="20"/>
        <v/>
      </c>
      <c r="AG33" s="77">
        <f t="shared" si="21"/>
        <v>1</v>
      </c>
      <c r="AH33" s="69" t="str">
        <f t="shared" si="22"/>
        <v/>
      </c>
      <c r="AI33" s="4" t="str">
        <f t="shared" si="23"/>
        <v/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/>
      <c r="C34" s="41"/>
      <c r="D34" s="68"/>
      <c r="E34" s="107"/>
      <c r="F34" s="98"/>
      <c r="G34" s="53"/>
      <c r="H34" s="53"/>
      <c r="I34" s="53"/>
      <c r="J34" s="95"/>
      <c r="K34" s="53"/>
      <c r="L34" s="53" t="str">
        <f t="shared" si="7"/>
        <v/>
      </c>
      <c r="M34" s="53" t="str">
        <f t="shared" si="8"/>
        <v/>
      </c>
      <c r="N34" s="53" t="str">
        <f t="shared" si="9"/>
        <v/>
      </c>
      <c r="O34" s="53" t="str">
        <f t="shared" si="0"/>
        <v/>
      </c>
      <c r="P34" s="79" t="str">
        <f t="shared" si="1"/>
        <v/>
      </c>
      <c r="Q34" s="77" t="str">
        <f t="shared" si="10"/>
        <v/>
      </c>
      <c r="R34" s="77" t="str">
        <f t="shared" si="11"/>
        <v/>
      </c>
      <c r="S34" s="53" t="str">
        <f t="shared" si="12"/>
        <v/>
      </c>
      <c r="T34" s="53" t="str">
        <f t="shared" si="13"/>
        <v/>
      </c>
      <c r="U34" s="53" t="str">
        <f t="shared" si="14"/>
        <v/>
      </c>
      <c r="V34" s="53" t="str">
        <f t="shared" si="2"/>
        <v/>
      </c>
      <c r="W34" s="53" t="str">
        <f t="shared" si="3"/>
        <v/>
      </c>
      <c r="X34" s="77" t="str">
        <f t="shared" si="24"/>
        <v/>
      </c>
      <c r="Y34" s="77" t="str">
        <f t="shared" si="15"/>
        <v/>
      </c>
      <c r="Z34" s="53" t="str">
        <f t="shared" si="16"/>
        <v/>
      </c>
      <c r="AA34" s="53" t="str">
        <f t="shared" si="17"/>
        <v/>
      </c>
      <c r="AB34" s="53" t="str">
        <f t="shared" si="18"/>
        <v/>
      </c>
      <c r="AC34" s="53" t="str">
        <f t="shared" si="5"/>
        <v/>
      </c>
      <c r="AD34" s="53" t="str">
        <f t="shared" si="6"/>
        <v/>
      </c>
      <c r="AE34" s="77">
        <f t="shared" si="19"/>
        <v>1</v>
      </c>
      <c r="AF34" s="69" t="str">
        <f t="shared" si="20"/>
        <v/>
      </c>
      <c r="AG34" s="77">
        <f t="shared" si="21"/>
        <v>1</v>
      </c>
      <c r="AH34" s="69" t="str">
        <f t="shared" si="22"/>
        <v/>
      </c>
      <c r="AI34" s="4" t="str">
        <f t="shared" si="23"/>
        <v/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/>
      <c r="C35" s="41"/>
      <c r="D35" s="68"/>
      <c r="E35" s="107"/>
      <c r="F35" s="98"/>
      <c r="G35" s="53"/>
      <c r="H35" s="53"/>
      <c r="I35" s="53"/>
      <c r="J35" s="95"/>
      <c r="K35" s="53"/>
      <c r="L35" s="53" t="str">
        <f t="shared" si="7"/>
        <v/>
      </c>
      <c r="M35" s="53" t="str">
        <f t="shared" si="8"/>
        <v/>
      </c>
      <c r="N35" s="53" t="str">
        <f t="shared" si="9"/>
        <v/>
      </c>
      <c r="O35" s="53" t="str">
        <f t="shared" si="0"/>
        <v/>
      </c>
      <c r="P35" s="79" t="str">
        <f t="shared" si="1"/>
        <v/>
      </c>
      <c r="Q35" s="77" t="str">
        <f t="shared" si="10"/>
        <v/>
      </c>
      <c r="R35" s="77" t="str">
        <f t="shared" si="11"/>
        <v/>
      </c>
      <c r="S35" s="53" t="str">
        <f t="shared" si="12"/>
        <v/>
      </c>
      <c r="T35" s="53" t="str">
        <f t="shared" si="13"/>
        <v/>
      </c>
      <c r="U35" s="53" t="str">
        <f t="shared" si="14"/>
        <v/>
      </c>
      <c r="V35" s="53" t="str">
        <f t="shared" si="2"/>
        <v/>
      </c>
      <c r="W35" s="53" t="str">
        <f t="shared" si="3"/>
        <v/>
      </c>
      <c r="X35" s="77" t="str">
        <f t="shared" si="24"/>
        <v/>
      </c>
      <c r="Y35" s="77" t="str">
        <f t="shared" si="15"/>
        <v/>
      </c>
      <c r="Z35" s="53" t="str">
        <f t="shared" si="16"/>
        <v/>
      </c>
      <c r="AA35" s="53" t="str">
        <f t="shared" si="17"/>
        <v/>
      </c>
      <c r="AB35" s="53" t="str">
        <f t="shared" si="18"/>
        <v/>
      </c>
      <c r="AC35" s="53" t="str">
        <f t="shared" si="5"/>
        <v/>
      </c>
      <c r="AD35" s="53" t="str">
        <f t="shared" si="6"/>
        <v/>
      </c>
      <c r="AE35" s="77">
        <f t="shared" si="19"/>
        <v>1</v>
      </c>
      <c r="AF35" s="69" t="str">
        <f t="shared" si="20"/>
        <v/>
      </c>
      <c r="AG35" s="77">
        <f t="shared" si="21"/>
        <v>1</v>
      </c>
      <c r="AH35" s="69" t="str">
        <f t="shared" si="22"/>
        <v/>
      </c>
      <c r="AI35" s="4" t="str">
        <f t="shared" si="23"/>
        <v/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/>
      <c r="C36" s="41"/>
      <c r="D36" s="68"/>
      <c r="E36" s="107"/>
      <c r="F36" s="98"/>
      <c r="G36" s="53"/>
      <c r="H36" s="53"/>
      <c r="I36" s="53"/>
      <c r="J36" s="95"/>
      <c r="K36" s="53"/>
      <c r="L36" s="53" t="str">
        <f t="shared" si="7"/>
        <v/>
      </c>
      <c r="M36" s="53" t="str">
        <f t="shared" si="8"/>
        <v/>
      </c>
      <c r="N36" s="53" t="str">
        <f t="shared" si="9"/>
        <v/>
      </c>
      <c r="O36" s="53" t="str">
        <f t="shared" si="0"/>
        <v/>
      </c>
      <c r="P36" s="79" t="str">
        <f t="shared" si="1"/>
        <v/>
      </c>
      <c r="Q36" s="77" t="str">
        <f t="shared" si="10"/>
        <v/>
      </c>
      <c r="R36" s="77" t="str">
        <f t="shared" si="11"/>
        <v/>
      </c>
      <c r="S36" s="53" t="str">
        <f t="shared" si="12"/>
        <v/>
      </c>
      <c r="T36" s="53" t="str">
        <f t="shared" si="13"/>
        <v/>
      </c>
      <c r="U36" s="53" t="str">
        <f t="shared" si="14"/>
        <v/>
      </c>
      <c r="V36" s="53" t="str">
        <f t="shared" si="2"/>
        <v/>
      </c>
      <c r="W36" s="53" t="str">
        <f t="shared" si="3"/>
        <v/>
      </c>
      <c r="X36" s="77" t="str">
        <f t="shared" si="24"/>
        <v/>
      </c>
      <c r="Y36" s="77" t="str">
        <f t="shared" si="15"/>
        <v/>
      </c>
      <c r="Z36" s="53" t="str">
        <f t="shared" si="16"/>
        <v/>
      </c>
      <c r="AA36" s="53" t="str">
        <f t="shared" si="17"/>
        <v/>
      </c>
      <c r="AB36" s="53" t="str">
        <f t="shared" si="18"/>
        <v/>
      </c>
      <c r="AC36" s="53" t="str">
        <f t="shared" si="5"/>
        <v/>
      </c>
      <c r="AD36" s="53" t="str">
        <f t="shared" si="6"/>
        <v/>
      </c>
      <c r="AE36" s="77">
        <f t="shared" si="19"/>
        <v>1</v>
      </c>
      <c r="AF36" s="69" t="str">
        <f t="shared" si="20"/>
        <v/>
      </c>
      <c r="AG36" s="77">
        <f t="shared" si="21"/>
        <v>1</v>
      </c>
      <c r="AH36" s="69" t="str">
        <f t="shared" si="22"/>
        <v/>
      </c>
      <c r="AI36" s="4" t="str">
        <f t="shared" si="23"/>
        <v/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/>
      <c r="C37" s="41"/>
      <c r="D37" s="68"/>
      <c r="E37" s="107"/>
      <c r="F37" s="98"/>
      <c r="G37" s="53"/>
      <c r="H37" s="53"/>
      <c r="I37" s="53"/>
      <c r="J37" s="95"/>
      <c r="K37" s="53"/>
      <c r="L37" s="53" t="str">
        <f t="shared" si="7"/>
        <v/>
      </c>
      <c r="M37" s="53" t="str">
        <f t="shared" si="8"/>
        <v/>
      </c>
      <c r="N37" s="53" t="str">
        <f t="shared" si="9"/>
        <v/>
      </c>
      <c r="O37" s="53" t="str">
        <f t="shared" si="0"/>
        <v/>
      </c>
      <c r="P37" s="79" t="str">
        <f t="shared" si="1"/>
        <v/>
      </c>
      <c r="Q37" s="77" t="str">
        <f t="shared" si="10"/>
        <v/>
      </c>
      <c r="R37" s="77" t="str">
        <f t="shared" si="11"/>
        <v/>
      </c>
      <c r="S37" s="53" t="str">
        <f t="shared" si="12"/>
        <v/>
      </c>
      <c r="T37" s="53" t="str">
        <f t="shared" si="13"/>
        <v/>
      </c>
      <c r="U37" s="53" t="str">
        <f t="shared" si="14"/>
        <v/>
      </c>
      <c r="V37" s="53" t="str">
        <f t="shared" si="2"/>
        <v/>
      </c>
      <c r="W37" s="53" t="str">
        <f t="shared" si="3"/>
        <v/>
      </c>
      <c r="X37" s="77" t="str">
        <f t="shared" si="24"/>
        <v/>
      </c>
      <c r="Y37" s="77" t="str">
        <f t="shared" si="15"/>
        <v/>
      </c>
      <c r="Z37" s="53" t="str">
        <f t="shared" si="16"/>
        <v/>
      </c>
      <c r="AA37" s="53" t="str">
        <f t="shared" si="17"/>
        <v/>
      </c>
      <c r="AB37" s="53" t="str">
        <f t="shared" si="18"/>
        <v/>
      </c>
      <c r="AC37" s="53" t="str">
        <f t="shared" si="5"/>
        <v/>
      </c>
      <c r="AD37" s="53" t="str">
        <f t="shared" si="6"/>
        <v/>
      </c>
      <c r="AE37" s="77">
        <f t="shared" si="19"/>
        <v>1</v>
      </c>
      <c r="AF37" s="69" t="str">
        <f t="shared" si="20"/>
        <v/>
      </c>
      <c r="AG37" s="77">
        <f t="shared" si="21"/>
        <v>1</v>
      </c>
      <c r="AH37" s="69" t="str">
        <f t="shared" si="22"/>
        <v/>
      </c>
      <c r="AI37" s="4" t="str">
        <f t="shared" si="23"/>
        <v/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/>
      <c r="C38" s="41"/>
      <c r="D38" s="68"/>
      <c r="E38" s="107"/>
      <c r="F38" s="98"/>
      <c r="G38" s="53"/>
      <c r="H38" s="53"/>
      <c r="I38" s="53"/>
      <c r="J38" s="95"/>
      <c r="K38" s="53"/>
      <c r="L38" s="53" t="str">
        <f t="shared" si="7"/>
        <v/>
      </c>
      <c r="M38" s="53" t="str">
        <f t="shared" si="8"/>
        <v/>
      </c>
      <c r="N38" s="53" t="str">
        <f t="shared" si="9"/>
        <v/>
      </c>
      <c r="O38" s="53" t="str">
        <f t="shared" si="0"/>
        <v/>
      </c>
      <c r="P38" s="79" t="str">
        <f t="shared" si="1"/>
        <v/>
      </c>
      <c r="Q38" s="77" t="str">
        <f t="shared" si="10"/>
        <v/>
      </c>
      <c r="R38" s="77" t="str">
        <f t="shared" si="11"/>
        <v/>
      </c>
      <c r="S38" s="53" t="str">
        <f t="shared" si="12"/>
        <v/>
      </c>
      <c r="T38" s="53" t="str">
        <f t="shared" si="13"/>
        <v/>
      </c>
      <c r="U38" s="53" t="str">
        <f t="shared" si="14"/>
        <v/>
      </c>
      <c r="V38" s="53" t="str">
        <f t="shared" si="2"/>
        <v/>
      </c>
      <c r="W38" s="53" t="str">
        <f t="shared" si="3"/>
        <v/>
      </c>
      <c r="X38" s="77" t="str">
        <f t="shared" si="24"/>
        <v/>
      </c>
      <c r="Y38" s="77" t="str">
        <f t="shared" si="15"/>
        <v/>
      </c>
      <c r="Z38" s="53" t="str">
        <f t="shared" si="16"/>
        <v/>
      </c>
      <c r="AA38" s="53" t="str">
        <f t="shared" si="17"/>
        <v/>
      </c>
      <c r="AB38" s="53" t="str">
        <f t="shared" si="18"/>
        <v/>
      </c>
      <c r="AC38" s="53" t="str">
        <f t="shared" si="5"/>
        <v/>
      </c>
      <c r="AD38" s="53" t="str">
        <f t="shared" si="6"/>
        <v/>
      </c>
      <c r="AE38" s="77">
        <f t="shared" si="19"/>
        <v>1</v>
      </c>
      <c r="AF38" s="69" t="str">
        <f t="shared" si="20"/>
        <v/>
      </c>
      <c r="AG38" s="77">
        <f t="shared" si="21"/>
        <v>1</v>
      </c>
      <c r="AH38" s="69" t="str">
        <f t="shared" si="22"/>
        <v/>
      </c>
      <c r="AI38" s="4" t="str">
        <f t="shared" si="23"/>
        <v/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/>
      <c r="C39" s="41"/>
      <c r="D39" s="68"/>
      <c r="E39" s="107"/>
      <c r="F39" s="98"/>
      <c r="G39" s="53"/>
      <c r="H39" s="53"/>
      <c r="I39" s="53"/>
      <c r="J39" s="95"/>
      <c r="K39" s="53"/>
      <c r="L39" s="53" t="str">
        <f t="shared" si="7"/>
        <v/>
      </c>
      <c r="M39" s="53" t="str">
        <f t="shared" si="8"/>
        <v/>
      </c>
      <c r="N39" s="53" t="str">
        <f t="shared" si="9"/>
        <v/>
      </c>
      <c r="O39" s="53" t="str">
        <f t="shared" si="0"/>
        <v/>
      </c>
      <c r="P39" s="79" t="str">
        <f t="shared" si="1"/>
        <v/>
      </c>
      <c r="Q39" s="77" t="str">
        <f t="shared" si="10"/>
        <v/>
      </c>
      <c r="R39" s="77" t="str">
        <f t="shared" si="11"/>
        <v/>
      </c>
      <c r="S39" s="53" t="str">
        <f t="shared" si="12"/>
        <v/>
      </c>
      <c r="T39" s="53" t="str">
        <f t="shared" si="13"/>
        <v/>
      </c>
      <c r="U39" s="53" t="str">
        <f t="shared" si="14"/>
        <v/>
      </c>
      <c r="V39" s="53" t="str">
        <f t="shared" si="2"/>
        <v/>
      </c>
      <c r="W39" s="53" t="str">
        <f t="shared" si="3"/>
        <v/>
      </c>
      <c r="X39" s="77" t="str">
        <f t="shared" si="24"/>
        <v/>
      </c>
      <c r="Y39" s="77" t="str">
        <f t="shared" si="15"/>
        <v/>
      </c>
      <c r="Z39" s="53" t="str">
        <f t="shared" si="16"/>
        <v/>
      </c>
      <c r="AA39" s="53" t="str">
        <f t="shared" si="17"/>
        <v/>
      </c>
      <c r="AB39" s="53" t="str">
        <f t="shared" si="18"/>
        <v/>
      </c>
      <c r="AC39" s="53" t="str">
        <f t="shared" si="5"/>
        <v/>
      </c>
      <c r="AD39" s="53" t="str">
        <f t="shared" si="6"/>
        <v/>
      </c>
      <c r="AE39" s="77">
        <f t="shared" si="19"/>
        <v>1</v>
      </c>
      <c r="AF39" s="69" t="str">
        <f t="shared" si="20"/>
        <v/>
      </c>
      <c r="AG39" s="77">
        <f t="shared" si="21"/>
        <v>1</v>
      </c>
      <c r="AH39" s="69" t="str">
        <f t="shared" si="22"/>
        <v/>
      </c>
      <c r="AI39" s="4" t="str">
        <f t="shared" si="23"/>
        <v/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/>
      <c r="C40" s="41"/>
      <c r="D40" s="68"/>
      <c r="E40" s="107"/>
      <c r="F40" s="98"/>
      <c r="G40" s="53"/>
      <c r="H40" s="53"/>
      <c r="I40" s="53"/>
      <c r="J40" s="95"/>
      <c r="K40" s="53"/>
      <c r="L40" s="53" t="str">
        <f t="shared" si="7"/>
        <v/>
      </c>
      <c r="M40" s="53" t="str">
        <f t="shared" si="8"/>
        <v/>
      </c>
      <c r="N40" s="53" t="str">
        <f t="shared" si="9"/>
        <v/>
      </c>
      <c r="O40" s="53" t="str">
        <f t="shared" si="0"/>
        <v/>
      </c>
      <c r="P40" s="79" t="str">
        <f t="shared" si="1"/>
        <v/>
      </c>
      <c r="Q40" s="77" t="str">
        <f t="shared" si="10"/>
        <v/>
      </c>
      <c r="R40" s="77" t="str">
        <f t="shared" si="11"/>
        <v/>
      </c>
      <c r="S40" s="53" t="str">
        <f t="shared" si="12"/>
        <v/>
      </c>
      <c r="T40" s="53" t="str">
        <f t="shared" si="13"/>
        <v/>
      </c>
      <c r="U40" s="53" t="str">
        <f t="shared" si="14"/>
        <v/>
      </c>
      <c r="V40" s="53" t="str">
        <f t="shared" si="2"/>
        <v/>
      </c>
      <c r="W40" s="53" t="str">
        <f t="shared" si="3"/>
        <v/>
      </c>
      <c r="X40" s="77" t="str">
        <f t="shared" si="24"/>
        <v/>
      </c>
      <c r="Y40" s="77" t="str">
        <f t="shared" si="15"/>
        <v/>
      </c>
      <c r="Z40" s="53" t="str">
        <f t="shared" si="16"/>
        <v/>
      </c>
      <c r="AA40" s="53" t="str">
        <f t="shared" si="17"/>
        <v/>
      </c>
      <c r="AB40" s="53" t="str">
        <f t="shared" si="18"/>
        <v/>
      </c>
      <c r="AC40" s="53" t="str">
        <f t="shared" si="5"/>
        <v/>
      </c>
      <c r="AD40" s="53" t="str">
        <f t="shared" si="6"/>
        <v/>
      </c>
      <c r="AE40" s="77">
        <f t="shared" si="19"/>
        <v>1</v>
      </c>
      <c r="AF40" s="69" t="str">
        <f t="shared" si="20"/>
        <v/>
      </c>
      <c r="AG40" s="77">
        <f t="shared" si="21"/>
        <v>1</v>
      </c>
      <c r="AH40" s="69" t="str">
        <f t="shared" si="22"/>
        <v/>
      </c>
      <c r="AI40" s="4" t="str">
        <f t="shared" si="23"/>
        <v/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1</v>
      </c>
      <c r="AF41" s="69" t="str">
        <f t="shared" si="20"/>
        <v/>
      </c>
      <c r="AG41" s="77">
        <f t="shared" si="21"/>
        <v>1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1</v>
      </c>
      <c r="AF42" s="69" t="str">
        <f t="shared" si="20"/>
        <v/>
      </c>
      <c r="AG42" s="77">
        <f t="shared" si="21"/>
        <v>1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1</v>
      </c>
      <c r="AF43" s="69" t="str">
        <f t="shared" si="20"/>
        <v/>
      </c>
      <c r="AG43" s="77">
        <f t="shared" si="21"/>
        <v>1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1</v>
      </c>
      <c r="AF44" s="69" t="str">
        <f t="shared" si="20"/>
        <v/>
      </c>
      <c r="AG44" s="77">
        <f t="shared" si="21"/>
        <v>1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1</v>
      </c>
      <c r="AF45" s="69" t="str">
        <f t="shared" si="20"/>
        <v/>
      </c>
      <c r="AG45" s="77">
        <f t="shared" si="21"/>
        <v>1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1</v>
      </c>
      <c r="AF46" s="69" t="str">
        <f t="shared" si="20"/>
        <v/>
      </c>
      <c r="AG46" s="77">
        <f t="shared" si="21"/>
        <v>1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1</v>
      </c>
      <c r="AF47" s="69" t="str">
        <f t="shared" si="20"/>
        <v/>
      </c>
      <c r="AG47" s="77">
        <f t="shared" si="21"/>
        <v>1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1</v>
      </c>
      <c r="AF48" s="69" t="str">
        <f t="shared" si="20"/>
        <v/>
      </c>
      <c r="AG48" s="77">
        <f t="shared" si="21"/>
        <v>1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1</v>
      </c>
      <c r="AF49" s="69" t="str">
        <f t="shared" si="20"/>
        <v/>
      </c>
      <c r="AG49" s="77">
        <f t="shared" si="21"/>
        <v>1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1</v>
      </c>
      <c r="AF50" s="69" t="str">
        <f t="shared" si="20"/>
        <v/>
      </c>
      <c r="AG50" s="77">
        <f t="shared" si="21"/>
        <v>1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1</v>
      </c>
      <c r="AF51" s="69" t="str">
        <f t="shared" si="20"/>
        <v/>
      </c>
      <c r="AG51" s="77">
        <f t="shared" si="21"/>
        <v>1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1</v>
      </c>
      <c r="AF52" s="69" t="str">
        <f t="shared" si="20"/>
        <v/>
      </c>
      <c r="AG52" s="77">
        <f t="shared" si="21"/>
        <v>1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1</v>
      </c>
      <c r="AF53" s="69" t="str">
        <f t="shared" si="20"/>
        <v/>
      </c>
      <c r="AG53" s="77">
        <f t="shared" si="21"/>
        <v>1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1</v>
      </c>
      <c r="AF54" s="69" t="str">
        <f t="shared" si="20"/>
        <v/>
      </c>
      <c r="AG54" s="77">
        <f t="shared" si="21"/>
        <v>1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J11:K11"/>
    <mergeCell ref="K20:K21"/>
    <mergeCell ref="G19:H19"/>
    <mergeCell ref="J19:K19"/>
    <mergeCell ref="D19:E19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AN15:AO15"/>
    <mergeCell ref="L12:M12"/>
    <mergeCell ref="C12:E12"/>
    <mergeCell ref="C13:E13"/>
    <mergeCell ref="C14:E14"/>
    <mergeCell ref="C15:E15"/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41" t="s">
        <v>28</v>
      </c>
      <c r="B2" s="141"/>
      <c r="C2" s="141"/>
      <c r="D2" s="141"/>
      <c r="E2" s="141"/>
      <c r="F2" s="141"/>
    </row>
    <row r="3" spans="1:6" x14ac:dyDescent="0.2">
      <c r="A3" s="141" t="s">
        <v>29</v>
      </c>
      <c r="B3" s="141"/>
      <c r="C3" s="141"/>
      <c r="D3" s="141"/>
      <c r="E3" s="141"/>
      <c r="F3" s="141"/>
    </row>
    <row r="4" spans="1:6" x14ac:dyDescent="0.2">
      <c r="A4" s="141" t="s">
        <v>30</v>
      </c>
      <c r="B4" s="141"/>
      <c r="C4" s="141"/>
      <c r="D4" s="141"/>
      <c r="E4" s="141"/>
      <c r="F4" s="141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9"/>
      <c r="F5" s="139"/>
    </row>
    <row r="6" spans="1:6" s="35" customFormat="1" x14ac:dyDescent="0.2">
      <c r="A6" s="144" t="s">
        <v>41</v>
      </c>
      <c r="B6" s="144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Правове регулювання економіки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42">
        <f>'ВНЕСЕННЯ ІНФОРМАЦІЇ'!C15</f>
        <v>1</v>
      </c>
      <c r="D8" s="142"/>
      <c r="E8" s="5" t="s">
        <v>14</v>
      </c>
      <c r="F8" s="8" t="str">
        <f>'ВНЕСЕННЯ ІНФОРМАЦІЇ'!C16</f>
        <v>6.05.081.010.20.1</v>
      </c>
    </row>
    <row r="9" spans="1:6" x14ac:dyDescent="0.2">
      <c r="A9" s="143" t="str">
        <f>CONCATENATE('ВНЕСЕННЯ ІНФОРМАЦІЇ'!C3," навчальний рік")</f>
        <v>2020-2021 навчальний рік</v>
      </c>
      <c r="B9" s="143"/>
      <c r="C9" s="143"/>
      <c r="D9" s="143"/>
      <c r="E9" s="143"/>
      <c r="F9" s="143"/>
    </row>
    <row r="10" spans="1:6" ht="10.9" customHeight="1" x14ac:dyDescent="0.2">
      <c r="A10" s="145"/>
      <c r="B10" s="145"/>
      <c r="C10" s="145"/>
      <c r="D10" s="145"/>
      <c r="E10" s="145"/>
      <c r="F10" s="145"/>
    </row>
    <row r="11" spans="1:6" x14ac:dyDescent="0.2">
      <c r="A11" s="141" t="str">
        <f>CONCATENATE("ЕКЗАМЕНАЦІЙНА ВІДОМІСТЬ ОБЛІКУ УСПІШНОСТІ   №", 'ВНЕСЕННЯ ІНФОРМАЦІЇ'!L18)</f>
        <v>ЕКЗАМЕНАЦІЙНА ВІДОМІСТЬ ОБЛІКУ УСПІШНОСТІ   №20.2.0053</v>
      </c>
      <c r="B11" s="141"/>
      <c r="C11" s="141"/>
      <c r="D11" s="141"/>
      <c r="E11" s="141"/>
      <c r="F11" s="141"/>
    </row>
    <row r="12" spans="1:6" x14ac:dyDescent="0.2">
      <c r="A12" s="146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02.06.2021</v>
      </c>
      <c r="B12" s="146"/>
      <c r="C12" s="146"/>
      <c r="D12" s="146"/>
      <c r="E12" s="146"/>
      <c r="F12" s="146"/>
    </row>
    <row r="13" spans="1:6" ht="14.45" customHeight="1" x14ac:dyDescent="0.2">
      <c r="A13" s="5" t="s">
        <v>24</v>
      </c>
      <c r="B13" s="147" t="str">
        <f>IF('ВНЕСЕННЯ ІНФОРМАЦІЇ'!C6="","",'ВНЕСЕННЯ ІНФОРМАЦІЇ'!C6)</f>
        <v>ІНОЗЕМНА МОВА (за професійним спрямуванням) (нім)</v>
      </c>
      <c r="C13" s="147"/>
      <c r="D13" s="147"/>
      <c r="E13" s="147"/>
      <c r="F13" s="147"/>
    </row>
    <row r="14" spans="1:6" x14ac:dyDescent="0.2">
      <c r="A14" s="139" t="str">
        <f>CONCATENATE("за ",'ВНЕСЕННЯ ІНФОРМАЦІЇ'!C4," навчальний семестр")</f>
        <v>за 2 навчальний семестр</v>
      </c>
      <c r="B14" s="139"/>
      <c r="C14" s="139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9" t="str">
        <f>IF('ВНЕСЕННЯ ІНФОРМАЦІЇ'!$C$17="ДІ","Голова ДЕК","Екзаменатор / викладач")</f>
        <v>Екзаменатор / викладач</v>
      </c>
      <c r="B16" s="139"/>
      <c r="C16" s="140" t="str">
        <f>IF('ВНЕСЕННЯ ІНФОРМАЦІЇ'!C7="","",'ВНЕСЕННЯ ІНФОРМАЦІЇ'!C7)</f>
        <v>Лещінська А.В.</v>
      </c>
      <c r="D16" s="140"/>
      <c r="E16" s="140"/>
      <c r="F16" s="140"/>
    </row>
    <row r="17" spans="1:6" ht="18.75" customHeight="1" x14ac:dyDescent="0.2">
      <c r="A17" s="139" t="str">
        <f>IF('ВНЕСЕННЯ ІНФОРМАЦІЇ'!$C$17="ДІ","Члени ДЕК","Викладачі")</f>
        <v>Викладачі</v>
      </c>
      <c r="B17" s="139"/>
      <c r="C17" s="135" t="str">
        <f>CONCATENATE(IF('ВНЕСЕННЯ ІНФОРМАЦІЇ'!C8="","",'ВНЕСЕННЯ ІНФОРМАЦІЇ'!L9))</f>
        <v>Ципіна Д.С., Лукашова Л.В.</v>
      </c>
      <c r="D17" s="135"/>
      <c r="E17" s="135"/>
      <c r="F17" s="135"/>
    </row>
    <row r="18" spans="1:6" ht="12.75" customHeight="1" x14ac:dyDescent="0.2">
      <c r="A18" s="136" t="s">
        <v>18</v>
      </c>
      <c r="B18" s="136" t="s">
        <v>19</v>
      </c>
      <c r="C18" s="136" t="s">
        <v>25</v>
      </c>
      <c r="D18" s="137" t="s">
        <v>53</v>
      </c>
      <c r="E18" s="136" t="s">
        <v>10</v>
      </c>
      <c r="F18" s="136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36"/>
      <c r="B19" s="136"/>
      <c r="C19" s="136"/>
      <c r="D19" s="138"/>
      <c r="E19" s="136"/>
      <c r="F19" s="136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02.06.2021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/>
      </c>
      <c r="C21" s="39" t="str">
        <f>IF('ВНЕСЕННЯ ІНФОРМАЦІЇ'!C23="","",'ВНЕСЕННЯ ІНФОРМАЦІЇ'!C23)</f>
        <v/>
      </c>
      <c r="D21" s="37">
        <f>'ВНЕСЕННЯ ІНФОРМАЦІЇ'!E23</f>
        <v>0</v>
      </c>
      <c r="E21" s="38" t="str">
        <f>IF('ВНЕСЕННЯ ІНФОРМАЦІЇ'!B23="","",$A$12)</f>
        <v/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/>
      </c>
      <c r="C22" s="39" t="str">
        <f>IF('ВНЕСЕННЯ ІНФОРМАЦІЇ'!C24="","",'ВНЕСЕННЯ ІНФОРМАЦІЇ'!C24)</f>
        <v/>
      </c>
      <c r="D22" s="37">
        <f>'ВНЕСЕННЯ ІНФОРМАЦІЇ'!E24</f>
        <v>0</v>
      </c>
      <c r="E22" s="38" t="str">
        <f>IF('ВНЕСЕННЯ ІНФОРМАЦІЇ'!B24="","",$A$12)</f>
        <v/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/>
      </c>
      <c r="C23" s="39" t="str">
        <f>IF('ВНЕСЕННЯ ІНФОРМАЦІЇ'!C25="","",'ВНЕСЕННЯ ІНФОРМАЦІЇ'!C25)</f>
        <v/>
      </c>
      <c r="D23" s="37">
        <f>'ВНЕСЕННЯ ІНФОРМАЦІЇ'!E25</f>
        <v>0</v>
      </c>
      <c r="E23" s="38" t="str">
        <f>IF('ВНЕСЕННЯ ІНФОРМАЦІЇ'!B25="","",$A$12)</f>
        <v/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/>
      </c>
      <c r="C24" s="39" t="str">
        <f>IF('ВНЕСЕННЯ ІНФОРМАЦІЇ'!C26="","",'ВНЕСЕННЯ ІНФОРМАЦІЇ'!C26)</f>
        <v/>
      </c>
      <c r="D24" s="37">
        <f>'ВНЕСЕННЯ ІНФОРМАЦІЇ'!E26</f>
        <v>0</v>
      </c>
      <c r="E24" s="38" t="str">
        <f>IF('ВНЕСЕННЯ ІНФОРМАЦІЇ'!B26="","",$A$12)</f>
        <v/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/>
      </c>
      <c r="C25" s="39" t="str">
        <f>IF('ВНЕСЕННЯ ІНФОРМАЦІЇ'!C27="","",'ВНЕСЕННЯ ІНФОРМАЦІЇ'!C27)</f>
        <v/>
      </c>
      <c r="D25" s="37">
        <f>'ВНЕСЕННЯ ІНФОРМАЦІЇ'!E27</f>
        <v>0</v>
      </c>
      <c r="E25" s="38" t="str">
        <f>IF('ВНЕСЕННЯ ІНФОРМАЦІЇ'!B27="","",$A$12)</f>
        <v/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/>
      </c>
      <c r="C26" s="39" t="str">
        <f>IF('ВНЕСЕННЯ ІНФОРМАЦІЇ'!C28="","",'ВНЕСЕННЯ ІНФОРМАЦІЇ'!C28)</f>
        <v/>
      </c>
      <c r="D26" s="37">
        <f>'ВНЕСЕННЯ ІНФОРМАЦІЇ'!E28</f>
        <v>0</v>
      </c>
      <c r="E26" s="38" t="str">
        <f>IF('ВНЕСЕННЯ ІНФОРМАЦІЇ'!B28="","",$A$12)</f>
        <v/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/>
      </c>
      <c r="C27" s="39" t="str">
        <f>IF('ВНЕСЕННЯ ІНФОРМАЦІЇ'!C29="","",'ВНЕСЕННЯ ІНФОРМАЦІЇ'!C29)</f>
        <v/>
      </c>
      <c r="D27" s="37">
        <f>'ВНЕСЕННЯ ІНФОРМАЦІЇ'!E29</f>
        <v>0</v>
      </c>
      <c r="E27" s="38" t="str">
        <f>IF('ВНЕСЕННЯ ІНФОРМАЦІЇ'!B29="","",$A$12)</f>
        <v/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/>
      </c>
      <c r="C28" s="39" t="str">
        <f>IF('ВНЕСЕННЯ ІНФОРМАЦІЇ'!C30="","",'ВНЕСЕННЯ ІНФОРМАЦІЇ'!C30)</f>
        <v/>
      </c>
      <c r="D28" s="37">
        <f>'ВНЕСЕННЯ ІНФОРМАЦІЇ'!E30</f>
        <v>0</v>
      </c>
      <c r="E28" s="38" t="str">
        <f>IF('ВНЕСЕННЯ ІНФОРМАЦІЇ'!B30="","",$A$12)</f>
        <v/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/>
      </c>
      <c r="C29" s="39" t="str">
        <f>IF('ВНЕСЕННЯ ІНФОРМАЦІЇ'!C31="","",'ВНЕСЕННЯ ІНФОРМАЦІЇ'!C31)</f>
        <v/>
      </c>
      <c r="D29" s="37">
        <f>'ВНЕСЕННЯ ІНФОРМАЦІЇ'!E31</f>
        <v>0</v>
      </c>
      <c r="E29" s="38" t="str">
        <f>IF('ВНЕСЕННЯ ІНФОРМАЦІЇ'!B31="","",$A$12)</f>
        <v/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/>
      </c>
      <c r="C30" s="39" t="str">
        <f>IF('ВНЕСЕННЯ ІНФОРМАЦІЇ'!C32="","",'ВНЕСЕННЯ ІНФОРМАЦІЇ'!C32)</f>
        <v/>
      </c>
      <c r="D30" s="37">
        <f>'ВНЕСЕННЯ ІНФОРМАЦІЇ'!E32</f>
        <v>0</v>
      </c>
      <c r="E30" s="38" t="str">
        <f>IF('ВНЕСЕННЯ ІНФОРМАЦІЇ'!B32="","",$A$12)</f>
        <v/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/>
      </c>
      <c r="C31" s="39" t="str">
        <f>IF('ВНЕСЕННЯ ІНФОРМАЦІЇ'!C33="","",'ВНЕСЕННЯ ІНФОРМАЦІЇ'!C33)</f>
        <v/>
      </c>
      <c r="D31" s="37">
        <f>'ВНЕСЕННЯ ІНФОРМАЦІЇ'!E33</f>
        <v>0</v>
      </c>
      <c r="E31" s="38" t="str">
        <f>IF('ВНЕСЕННЯ ІНФОРМАЦІЇ'!B33="","",$A$12)</f>
        <v/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/>
      </c>
      <c r="C32" s="39" t="str">
        <f>IF('ВНЕСЕННЯ ІНФОРМАЦІЇ'!C34="","",'ВНЕСЕННЯ ІНФОРМАЦІЇ'!C34)</f>
        <v/>
      </c>
      <c r="D32" s="37">
        <f>'ВНЕСЕННЯ ІНФОРМАЦІЇ'!E34</f>
        <v>0</v>
      </c>
      <c r="E32" s="38" t="str">
        <f>IF('ВНЕСЕННЯ ІНФОРМАЦІЇ'!B34="","",$A$12)</f>
        <v/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/>
      </c>
      <c r="C33" s="39" t="str">
        <f>IF('ВНЕСЕННЯ ІНФОРМАЦІЇ'!C35="","",'ВНЕСЕННЯ ІНФОРМАЦІЇ'!C35)</f>
        <v/>
      </c>
      <c r="D33" s="37">
        <f>'ВНЕСЕННЯ ІНФОРМАЦІЇ'!E35</f>
        <v>0</v>
      </c>
      <c r="E33" s="38" t="str">
        <f>IF('ВНЕСЕННЯ ІНФОРМАЦІЇ'!B35="","",$A$12)</f>
        <v/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/>
      </c>
      <c r="C34" s="39" t="str">
        <f>IF('ВНЕСЕННЯ ІНФОРМАЦІЇ'!C36="","",'ВНЕСЕННЯ ІНФОРМАЦІЇ'!C36)</f>
        <v/>
      </c>
      <c r="D34" s="37">
        <f>'ВНЕСЕННЯ ІНФОРМАЦІЇ'!E36</f>
        <v>0</v>
      </c>
      <c r="E34" s="38" t="str">
        <f>IF('ВНЕСЕННЯ ІНФОРМАЦІЇ'!B36="","",$A$12)</f>
        <v/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/>
      </c>
      <c r="C35" s="39" t="str">
        <f>IF('ВНЕСЕННЯ ІНФОРМАЦІЇ'!C37="","",'ВНЕСЕННЯ ІНФОРМАЦІЇ'!C37)</f>
        <v/>
      </c>
      <c r="D35" s="37">
        <f>'ВНЕСЕННЯ ІНФОРМАЦІЇ'!E37</f>
        <v>0</v>
      </c>
      <c r="E35" s="38" t="str">
        <f>IF('ВНЕСЕННЯ ІНФОРМАЦІЇ'!B37="","",$A$12)</f>
        <v/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/>
      </c>
      <c r="C36" s="39" t="str">
        <f>IF('ВНЕСЕННЯ ІНФОРМАЦІЇ'!C38="","",'ВНЕСЕННЯ ІНФОРМАЦІЇ'!C38)</f>
        <v/>
      </c>
      <c r="D36" s="37">
        <f>'ВНЕСЕННЯ ІНФОРМАЦІЇ'!E38</f>
        <v>0</v>
      </c>
      <c r="E36" s="38" t="str">
        <f>IF('ВНЕСЕННЯ ІНФОРМАЦІЇ'!B38="","",$A$12)</f>
        <v/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/>
      </c>
      <c r="C37" s="39" t="str">
        <f>IF('ВНЕСЕННЯ ІНФОРМАЦІЇ'!C39="","",'ВНЕСЕННЯ ІНФОРМАЦІЇ'!C39)</f>
        <v/>
      </c>
      <c r="D37" s="37">
        <f>'ВНЕСЕННЯ ІНФОРМАЦІЇ'!E39</f>
        <v>0</v>
      </c>
      <c r="E37" s="38" t="str">
        <f>IF('ВНЕСЕННЯ ІНФОРМАЦІЇ'!B39="","",$A$12)</f>
        <v/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/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/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  <mergeCell ref="C17:F17"/>
    <mergeCell ref="A18:A19"/>
    <mergeCell ref="B18:B19"/>
    <mergeCell ref="C18:C19"/>
    <mergeCell ref="E18:E19"/>
    <mergeCell ref="F18:F19"/>
    <mergeCell ref="D18:D19"/>
    <mergeCell ref="A17:B17"/>
  </mergeCells>
  <pageMargins left="0.78749999999999998" right="0.39374999999999999" top="0.39374999999999999" bottom="0.39374999999999999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2021-06-03T13:33:38Z</dcterms:modified>
</cp:coreProperties>
</file>